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Ed\Users2\ShawKL\2025-2026\351\"/>
    </mc:Choice>
  </mc:AlternateContent>
  <xr:revisionPtr revIDLastSave="0" documentId="13_ncr:1_{25A42640-F14E-4B0D-AB69-7D8A692E33B5}" xr6:coauthVersionLast="47" xr6:coauthVersionMax="47" xr10:uidLastSave="{00000000-0000-0000-0000-000000000000}"/>
  <bookViews>
    <workbookView xWindow="1170" yWindow="1170" windowWidth="18000" windowHeight="12585" xr2:uid="{0AC3A058-365B-4BE8-A107-9ACF008C2086}"/>
  </bookViews>
  <sheets>
    <sheet name="cubic-data" sheetId="1" r:id="rId1"/>
    <sheet name="Linear (Poor) Fit" sheetId="2" r:id="rId2"/>
  </sheets>
  <definedNames>
    <definedName name="solver_adj" localSheetId="0" hidden="1">'cubic-data'!$I$1:$I$4</definedName>
    <definedName name="solver_adj" localSheetId="1" hidden="1">'Linear (Poor) Fit'!$I$1:$I$2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2</definedName>
    <definedName name="solver_neg" localSheetId="1" hidden="1">2</definedName>
    <definedName name="solver_nod" localSheetId="0" hidden="1">2147483647</definedName>
    <definedName name="solver_nod" localSheetId="1" hidden="1">2147483647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opt" localSheetId="0" hidden="1">'cubic-data'!$I$6</definedName>
    <definedName name="solver_opt" localSheetId="1" hidden="1">'Linear (Poor) Fit'!$I$6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G2" i="1"/>
  <c r="F2" i="1"/>
  <c r="C3" i="2"/>
  <c r="D3" i="2" s="1"/>
  <c r="C4" i="2"/>
  <c r="D4" i="2" s="1"/>
  <c r="C5" i="2"/>
  <c r="E5" i="2" s="1"/>
  <c r="C6" i="2"/>
  <c r="D6" i="2" s="1"/>
  <c r="C7" i="2"/>
  <c r="D7" i="2" s="1"/>
  <c r="C8" i="2"/>
  <c r="E8" i="2" s="1"/>
  <c r="C9" i="2"/>
  <c r="E9" i="2" s="1"/>
  <c r="C10" i="2"/>
  <c r="D10" i="2" s="1"/>
  <c r="C11" i="2"/>
  <c r="E11" i="2" s="1"/>
  <c r="C12" i="2"/>
  <c r="D12" i="2" s="1"/>
  <c r="C13" i="2"/>
  <c r="E13" i="2" s="1"/>
  <c r="C14" i="2"/>
  <c r="E14" i="2" s="1"/>
  <c r="C15" i="2"/>
  <c r="D15" i="2" s="1"/>
  <c r="C16" i="2"/>
  <c r="D16" i="2" s="1"/>
  <c r="C17" i="2"/>
  <c r="E17" i="2" s="1"/>
  <c r="C18" i="2"/>
  <c r="D18" i="2" s="1"/>
  <c r="C19" i="2"/>
  <c r="D19" i="2" s="1"/>
  <c r="C20" i="2"/>
  <c r="E20" i="2" s="1"/>
  <c r="C21" i="2"/>
  <c r="E21" i="2" s="1"/>
  <c r="C22" i="2"/>
  <c r="E22" i="2" s="1"/>
  <c r="C23" i="2"/>
  <c r="D23" i="2" s="1"/>
  <c r="C24" i="2"/>
  <c r="E24" i="2" s="1"/>
  <c r="C25" i="2"/>
  <c r="E25" i="2" s="1"/>
  <c r="C26" i="2"/>
  <c r="E26" i="2" s="1"/>
  <c r="C27" i="2"/>
  <c r="D27" i="2" s="1"/>
  <c r="C28" i="2"/>
  <c r="E28" i="2" s="1"/>
  <c r="C29" i="2"/>
  <c r="E29" i="2" s="1"/>
  <c r="C30" i="2"/>
  <c r="E30" i="2" s="1"/>
  <c r="C31" i="2"/>
  <c r="D31" i="2" s="1"/>
  <c r="C32" i="2"/>
  <c r="D32" i="2" s="1"/>
  <c r="C33" i="2"/>
  <c r="E33" i="2" s="1"/>
  <c r="C34" i="2"/>
  <c r="E34" i="2" s="1"/>
  <c r="C35" i="2"/>
  <c r="E35" i="2" s="1"/>
  <c r="C36" i="2"/>
  <c r="E36" i="2" s="1"/>
  <c r="C37" i="2"/>
  <c r="E37" i="2" s="1"/>
  <c r="C38" i="2"/>
  <c r="E38" i="2" s="1"/>
  <c r="C39" i="2"/>
  <c r="D39" i="2" s="1"/>
  <c r="C40" i="2"/>
  <c r="D40" i="2" s="1"/>
  <c r="C41" i="2"/>
  <c r="D41" i="2" s="1"/>
  <c r="C42" i="2"/>
  <c r="E42" i="2" s="1"/>
  <c r="C2" i="2"/>
  <c r="D2" i="2" s="1"/>
  <c r="C3" i="1"/>
  <c r="D3" i="1" s="1"/>
  <c r="C4" i="1"/>
  <c r="D4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14" i="1"/>
  <c r="D14" i="1" s="1"/>
  <c r="C15" i="1"/>
  <c r="D15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2" i="1"/>
  <c r="D2" i="1" s="1"/>
  <c r="I7" i="1" l="1"/>
  <c r="E41" i="1"/>
  <c r="E37" i="1"/>
  <c r="E33" i="1"/>
  <c r="E29" i="1"/>
  <c r="E25" i="1"/>
  <c r="E21" i="1"/>
  <c r="E17" i="1"/>
  <c r="E13" i="1"/>
  <c r="E9" i="1"/>
  <c r="E5" i="1"/>
  <c r="E40" i="1"/>
  <c r="E36" i="1"/>
  <c r="E32" i="1"/>
  <c r="E28" i="1"/>
  <c r="E24" i="1"/>
  <c r="E20" i="1"/>
  <c r="E16" i="1"/>
  <c r="E12" i="1"/>
  <c r="E8" i="1"/>
  <c r="E4" i="1"/>
  <c r="E2" i="1"/>
  <c r="E39" i="1"/>
  <c r="E35" i="1"/>
  <c r="E31" i="1"/>
  <c r="E27" i="1"/>
  <c r="E23" i="1"/>
  <c r="E19" i="1"/>
  <c r="E15" i="1"/>
  <c r="E11" i="1"/>
  <c r="E7" i="1"/>
  <c r="E3" i="1"/>
  <c r="E42" i="1"/>
  <c r="E38" i="1"/>
  <c r="E34" i="1"/>
  <c r="E30" i="1"/>
  <c r="E26" i="1"/>
  <c r="E22" i="1"/>
  <c r="E18" i="1"/>
  <c r="E14" i="1"/>
  <c r="E10" i="1"/>
  <c r="E6" i="1"/>
  <c r="E2" i="2"/>
  <c r="E31" i="2"/>
  <c r="E15" i="2"/>
  <c r="E7" i="2"/>
  <c r="E23" i="2"/>
  <c r="E18" i="2"/>
  <c r="E10" i="2"/>
  <c r="D26" i="2"/>
  <c r="E39" i="2"/>
  <c r="D9" i="2"/>
  <c r="D34" i="2"/>
  <c r="D20" i="2"/>
  <c r="D28" i="2"/>
  <c r="D36" i="2"/>
  <c r="E4" i="2"/>
  <c r="E12" i="2"/>
  <c r="D17" i="2"/>
  <c r="D25" i="2"/>
  <c r="D33" i="2"/>
  <c r="E41" i="2"/>
  <c r="D5" i="2"/>
  <c r="D42" i="2"/>
  <c r="D37" i="2"/>
  <c r="D8" i="2"/>
  <c r="E3" i="2"/>
  <c r="D11" i="2"/>
  <c r="E16" i="2"/>
  <c r="E32" i="2"/>
  <c r="D35" i="2"/>
  <c r="E40" i="2"/>
  <c r="E6" i="2"/>
  <c r="D14" i="2"/>
  <c r="E19" i="2"/>
  <c r="D22" i="2"/>
  <c r="E27" i="2"/>
  <c r="D30" i="2"/>
  <c r="D38" i="2"/>
  <c r="D13" i="2"/>
  <c r="D21" i="2"/>
  <c r="D29" i="2"/>
  <c r="D24" i="2"/>
  <c r="I6" i="1"/>
  <c r="I6" i="2" l="1"/>
</calcChain>
</file>

<file path=xl/sharedStrings.xml><?xml version="1.0" encoding="utf-8"?>
<sst xmlns="http://schemas.openxmlformats.org/spreadsheetml/2006/main" count="21" uniqueCount="14">
  <si>
    <t>X</t>
  </si>
  <si>
    <t>Y</t>
  </si>
  <si>
    <t>A =</t>
  </si>
  <si>
    <t>B =</t>
  </si>
  <si>
    <t>C =</t>
  </si>
  <si>
    <t>D =</t>
  </si>
  <si>
    <t>Y calc</t>
  </si>
  <si>
    <t>(Y-Ycalc)^2</t>
  </si>
  <si>
    <t>sum (Y-Ycalc)^2 =</t>
  </si>
  <si>
    <t>Residuals (Y-Ycalc)</t>
  </si>
  <si>
    <t>M =</t>
  </si>
  <si>
    <t>r^2 =</t>
  </si>
  <si>
    <t>(Ycalc-meanY)^2</t>
  </si>
  <si>
    <t>(Y-meanY)^2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</si>
</sst>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0" fontId="0" fillId="33" borderId="0" xfId="0" applyFill="1"/>
    <xf numFmtId="0" fontId="0" fillId="34" borderId="0" xfId="0" applyFill="1"/>
    <xf numFmtId="0" fontId="0" fillId="34" borderId="0" xfId="0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'cubic-data'!$B$1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tx1">
                    <a:alpha val="96000"/>
                  </a:schemeClr>
                </a:solidFill>
              </a:ln>
              <a:effectLst/>
            </c:spPr>
          </c:marker>
          <c:xVal>
            <c:numRef>
              <c:f>'cubic-data'!$A$2:$A$42</c:f>
              <c:numCache>
                <c:formatCode>General</c:formatCode>
                <c:ptCount val="4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numCache>
            </c:numRef>
          </c:xVal>
          <c:yVal>
            <c:numRef>
              <c:f>'cubic-data'!$B$2:$B$42</c:f>
              <c:numCache>
                <c:formatCode>General</c:formatCode>
                <c:ptCount val="41"/>
                <c:pt idx="0">
                  <c:v>-1174.48</c:v>
                </c:pt>
                <c:pt idx="1">
                  <c:v>-1032.73</c:v>
                </c:pt>
                <c:pt idx="2">
                  <c:v>-797.45</c:v>
                </c:pt>
                <c:pt idx="3">
                  <c:v>-660.59</c:v>
                </c:pt>
                <c:pt idx="4">
                  <c:v>-544.74</c:v>
                </c:pt>
                <c:pt idx="5">
                  <c:v>-439.8</c:v>
                </c:pt>
                <c:pt idx="6">
                  <c:v>-322.92</c:v>
                </c:pt>
                <c:pt idx="7">
                  <c:v>-252.58</c:v>
                </c:pt>
                <c:pt idx="8">
                  <c:v>-191.13</c:v>
                </c:pt>
                <c:pt idx="9">
                  <c:v>-54.96</c:v>
                </c:pt>
                <c:pt idx="10">
                  <c:v>-80.13</c:v>
                </c:pt>
                <c:pt idx="11">
                  <c:v>-56.31</c:v>
                </c:pt>
                <c:pt idx="12">
                  <c:v>3.23</c:v>
                </c:pt>
                <c:pt idx="13">
                  <c:v>4.5999999999999996</c:v>
                </c:pt>
                <c:pt idx="14">
                  <c:v>101.17</c:v>
                </c:pt>
                <c:pt idx="15">
                  <c:v>92.08</c:v>
                </c:pt>
                <c:pt idx="16">
                  <c:v>103.97</c:v>
                </c:pt>
                <c:pt idx="17">
                  <c:v>115.45</c:v>
                </c:pt>
                <c:pt idx="18">
                  <c:v>70.16</c:v>
                </c:pt>
                <c:pt idx="19">
                  <c:v>58.5</c:v>
                </c:pt>
                <c:pt idx="20">
                  <c:v>69.28</c:v>
                </c:pt>
                <c:pt idx="21">
                  <c:v>38.75</c:v>
                </c:pt>
                <c:pt idx="22">
                  <c:v>20.239999999999998</c:v>
                </c:pt>
                <c:pt idx="23">
                  <c:v>7.39</c:v>
                </c:pt>
                <c:pt idx="24">
                  <c:v>-34.5</c:v>
                </c:pt>
                <c:pt idx="25">
                  <c:v>31.15</c:v>
                </c:pt>
                <c:pt idx="26">
                  <c:v>0.06</c:v>
                </c:pt>
                <c:pt idx="27">
                  <c:v>15.36</c:v>
                </c:pt>
                <c:pt idx="28">
                  <c:v>19.47</c:v>
                </c:pt>
                <c:pt idx="29">
                  <c:v>1.53</c:v>
                </c:pt>
                <c:pt idx="30">
                  <c:v>100.27</c:v>
                </c:pt>
                <c:pt idx="31">
                  <c:v>120.91</c:v>
                </c:pt>
                <c:pt idx="32">
                  <c:v>157.47</c:v>
                </c:pt>
                <c:pt idx="33">
                  <c:v>176.33</c:v>
                </c:pt>
                <c:pt idx="34">
                  <c:v>174.89</c:v>
                </c:pt>
                <c:pt idx="35">
                  <c:v>338.11</c:v>
                </c:pt>
                <c:pt idx="36">
                  <c:v>399.09</c:v>
                </c:pt>
                <c:pt idx="37">
                  <c:v>464.25</c:v>
                </c:pt>
                <c:pt idx="38">
                  <c:v>612.73</c:v>
                </c:pt>
                <c:pt idx="39">
                  <c:v>713.65</c:v>
                </c:pt>
                <c:pt idx="40">
                  <c:v>815.53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30-423D-9C58-948F60ED9597}"/>
            </c:ext>
          </c:extLst>
        </c:ser>
        <c:ser>
          <c:idx val="1"/>
          <c:order val="1"/>
          <c:tx>
            <c:v>Fit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'cubic-data'!$A$2:$A$42</c:f>
              <c:numCache>
                <c:formatCode>General</c:formatCode>
                <c:ptCount val="4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numCache>
            </c:numRef>
          </c:xVal>
          <c:yVal>
            <c:numRef>
              <c:f>'cubic-data'!$C$2:$C$42</c:f>
              <c:numCache>
                <c:formatCode>General</c:formatCode>
                <c:ptCount val="41"/>
                <c:pt idx="0">
                  <c:v>-1174.3070482879921</c:v>
                </c:pt>
                <c:pt idx="1">
                  <c:v>-991.75165735787311</c:v>
                </c:pt>
                <c:pt idx="2">
                  <c:v>-827.30929633991127</c:v>
                </c:pt>
                <c:pt idx="3">
                  <c:v>-680.0841483279429</c:v>
                </c:pt>
                <c:pt idx="4">
                  <c:v>-549.18039641580344</c:v>
                </c:pt>
                <c:pt idx="5">
                  <c:v>-433.70222369732903</c:v>
                </c:pt>
                <c:pt idx="6">
                  <c:v>-332.75381326635522</c:v>
                </c:pt>
                <c:pt idx="7">
                  <c:v>-245.4393482167184</c:v>
                </c:pt>
                <c:pt idx="8">
                  <c:v>-170.86301164225418</c:v>
                </c:pt>
                <c:pt idx="9">
                  <c:v>-108.12898663679837</c:v>
                </c:pt>
                <c:pt idx="10">
                  <c:v>-56.341456294186969</c:v>
                </c:pt>
                <c:pt idx="11">
                  <c:v>-14.604603708255766</c:v>
                </c:pt>
                <c:pt idx="12">
                  <c:v>17.97738802715925</c:v>
                </c:pt>
                <c:pt idx="13">
                  <c:v>42.300335818222301</c:v>
                </c:pt>
                <c:pt idx="14">
                  <c:v>59.260056571097451</c:v>
                </c:pt>
                <c:pt idx="15">
                  <c:v>69.752367191948849</c:v>
                </c:pt>
                <c:pt idx="16">
                  <c:v>74.67308458694059</c:v>
                </c:pt>
                <c:pt idx="17">
                  <c:v>74.918025662236815</c:v>
                </c:pt>
                <c:pt idx="18">
                  <c:v>71.383007324001625</c:v>
                </c:pt>
                <c:pt idx="19">
                  <c:v>64.963846478399162</c:v>
                </c:pt>
                <c:pt idx="20">
                  <c:v>56.556360031593528</c:v>
                </c:pt>
                <c:pt idx="21">
                  <c:v>47.056364889748849</c:v>
                </c:pt>
                <c:pt idx="22">
                  <c:v>37.359677959029256</c:v>
                </c:pt>
                <c:pt idx="23">
                  <c:v>28.362116145598854</c:v>
                </c:pt>
                <c:pt idx="24">
                  <c:v>20.959496355621781</c:v>
                </c:pt>
                <c:pt idx="25">
                  <c:v>16.047635495262135</c:v>
                </c:pt>
                <c:pt idx="26">
                  <c:v>14.522350470684046</c:v>
                </c:pt>
                <c:pt idx="27">
                  <c:v>17.279458188051649</c:v>
                </c:pt>
                <c:pt idx="28">
                  <c:v>25.214775553529044</c:v>
                </c:pt>
                <c:pt idx="29">
                  <c:v>39.224119473280354</c:v>
                </c:pt>
                <c:pt idx="30">
                  <c:v>60.203306853469712</c:v>
                </c:pt>
                <c:pt idx="31">
                  <c:v>89.048154600261256</c:v>
                </c:pt>
                <c:pt idx="32">
                  <c:v>126.65447961981906</c:v>
                </c:pt>
                <c:pt idx="33">
                  <c:v>173.91809881830721</c:v>
                </c:pt>
                <c:pt idx="34">
                  <c:v>231.73482910188991</c:v>
                </c:pt>
                <c:pt idx="35">
                  <c:v>301.00048737673137</c:v>
                </c:pt>
                <c:pt idx="36">
                  <c:v>382.61089054899549</c:v>
                </c:pt>
                <c:pt idx="37">
                  <c:v>477.46185552484656</c:v>
                </c:pt>
                <c:pt idx="38">
                  <c:v>586.44919921044846</c:v>
                </c:pt>
                <c:pt idx="39">
                  <c:v>710.46873851196563</c:v>
                </c:pt>
                <c:pt idx="40">
                  <c:v>850.41629033556194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30-423D-9C58-948F60ED9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176367"/>
        <c:axId val="769174447"/>
      </c:scatterChart>
      <c:valAx>
        <c:axId val="76917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174447"/>
        <c:crosses val="autoZero"/>
        <c:crossBetween val="midCat"/>
      </c:valAx>
      <c:valAx>
        <c:axId val="769174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176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Residuals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'cubic-data'!$A$2:$A$42</c:f>
              <c:numCache>
                <c:formatCode>General</c:formatCode>
                <c:ptCount val="4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numCache>
            </c:numRef>
          </c:xVal>
          <c:yVal>
            <c:numRef>
              <c:f>'cubic-data'!$E$2:$E$42</c:f>
              <c:numCache>
                <c:formatCode>General</c:formatCode>
                <c:ptCount val="41"/>
                <c:pt idx="0">
                  <c:v>-0.17295171200794357</c:v>
                </c:pt>
                <c:pt idx="1">
                  <c:v>-40.978342642126904</c:v>
                </c:pt>
                <c:pt idx="2">
                  <c:v>29.859296339911225</c:v>
                </c:pt>
                <c:pt idx="3">
                  <c:v>19.494148327942867</c:v>
                </c:pt>
                <c:pt idx="4">
                  <c:v>4.4403964158034341</c:v>
                </c:pt>
                <c:pt idx="5">
                  <c:v>-6.0977763026709795</c:v>
                </c:pt>
                <c:pt idx="6">
                  <c:v>9.8338132663552074</c:v>
                </c:pt>
                <c:pt idx="7">
                  <c:v>-7.1406517832816121</c:v>
                </c:pt>
                <c:pt idx="8">
                  <c:v>-20.266988357745817</c:v>
                </c:pt>
                <c:pt idx="9">
                  <c:v>53.168986636798373</c:v>
                </c:pt>
                <c:pt idx="10">
                  <c:v>-23.788543705813026</c:v>
                </c:pt>
                <c:pt idx="11">
                  <c:v>-41.705396291744236</c:v>
                </c:pt>
                <c:pt idx="12">
                  <c:v>-14.74738802715925</c:v>
                </c:pt>
                <c:pt idx="13">
                  <c:v>-37.7003358182223</c:v>
                </c:pt>
                <c:pt idx="14">
                  <c:v>41.909943428902551</c:v>
                </c:pt>
                <c:pt idx="15">
                  <c:v>22.327632808051149</c:v>
                </c:pt>
                <c:pt idx="16">
                  <c:v>29.296915413059409</c:v>
                </c:pt>
                <c:pt idx="17">
                  <c:v>40.531974337763188</c:v>
                </c:pt>
                <c:pt idx="18">
                  <c:v>-1.2230073240016281</c:v>
                </c:pt>
                <c:pt idx="19">
                  <c:v>-6.4638464783991623</c:v>
                </c:pt>
                <c:pt idx="20">
                  <c:v>12.723639968406474</c:v>
                </c:pt>
                <c:pt idx="21">
                  <c:v>-8.3063648897488491</c:v>
                </c:pt>
                <c:pt idx="22">
                  <c:v>-17.119677959029257</c:v>
                </c:pt>
                <c:pt idx="23">
                  <c:v>-20.972116145598854</c:v>
                </c:pt>
                <c:pt idx="24">
                  <c:v>-55.459496355621781</c:v>
                </c:pt>
                <c:pt idx="25">
                  <c:v>15.102364504737864</c:v>
                </c:pt>
                <c:pt idx="26">
                  <c:v>-14.462350470684045</c:v>
                </c:pt>
                <c:pt idx="27">
                  <c:v>-1.9194581880516495</c:v>
                </c:pt>
                <c:pt idx="28">
                  <c:v>-5.7447755535290455</c:v>
                </c:pt>
                <c:pt idx="29">
                  <c:v>-37.694119473280352</c:v>
                </c:pt>
                <c:pt idx="30">
                  <c:v>40.066693146530284</c:v>
                </c:pt>
                <c:pt idx="31">
                  <c:v>31.861845399738741</c:v>
                </c:pt>
                <c:pt idx="32">
                  <c:v>30.815520380180942</c:v>
                </c:pt>
                <c:pt idx="33">
                  <c:v>2.411901181692798</c:v>
                </c:pt>
                <c:pt idx="34">
                  <c:v>-56.844829101889928</c:v>
                </c:pt>
                <c:pt idx="35">
                  <c:v>37.109512623268643</c:v>
                </c:pt>
                <c:pt idx="36">
                  <c:v>16.47910945100449</c:v>
                </c:pt>
                <c:pt idx="37">
                  <c:v>-13.211855524846555</c:v>
                </c:pt>
                <c:pt idx="38">
                  <c:v>26.280800789551563</c:v>
                </c:pt>
                <c:pt idx="39">
                  <c:v>3.1812614880343517</c:v>
                </c:pt>
                <c:pt idx="40">
                  <c:v>-34.886290335561966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ED-4097-B25C-FAF1228E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133359"/>
        <c:axId val="1130136239"/>
      </c:scatterChart>
      <c:valAx>
        <c:axId val="113013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0136239"/>
        <c:crosses val="autoZero"/>
        <c:crossBetween val="midCat"/>
      </c:valAx>
      <c:valAx>
        <c:axId val="1130136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01333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'Linear (Poor) Fit'!$B$1</c:f>
              <c:strCache>
                <c:ptCount val="1"/>
                <c:pt idx="0">
                  <c:v>Y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tx1">
                    <a:alpha val="96000"/>
                  </a:schemeClr>
                </a:solidFill>
              </a:ln>
              <a:effectLst/>
            </c:spPr>
          </c:marker>
          <c:xVal>
            <c:numRef>
              <c:f>'Linear (Poor) Fit'!$A$2:$A$42</c:f>
              <c:numCache>
                <c:formatCode>General</c:formatCode>
                <c:ptCount val="4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numCache>
            </c:numRef>
          </c:xVal>
          <c:yVal>
            <c:numRef>
              <c:f>'Linear (Poor) Fit'!$B$2:$B$42</c:f>
              <c:numCache>
                <c:formatCode>General</c:formatCode>
                <c:ptCount val="41"/>
                <c:pt idx="0">
                  <c:v>-1174.48</c:v>
                </c:pt>
                <c:pt idx="1">
                  <c:v>-1032.73</c:v>
                </c:pt>
                <c:pt idx="2">
                  <c:v>-797.45</c:v>
                </c:pt>
                <c:pt idx="3">
                  <c:v>-660.59</c:v>
                </c:pt>
                <c:pt idx="4">
                  <c:v>-544.74</c:v>
                </c:pt>
                <c:pt idx="5">
                  <c:v>-439.8</c:v>
                </c:pt>
                <c:pt idx="6">
                  <c:v>-322.92</c:v>
                </c:pt>
                <c:pt idx="7">
                  <c:v>-252.58</c:v>
                </c:pt>
                <c:pt idx="8">
                  <c:v>-191.13</c:v>
                </c:pt>
                <c:pt idx="9">
                  <c:v>-54.96</c:v>
                </c:pt>
                <c:pt idx="10">
                  <c:v>-80.13</c:v>
                </c:pt>
                <c:pt idx="11">
                  <c:v>-56.31</c:v>
                </c:pt>
                <c:pt idx="12">
                  <c:v>3.23</c:v>
                </c:pt>
                <c:pt idx="13">
                  <c:v>4.5999999999999996</c:v>
                </c:pt>
                <c:pt idx="14">
                  <c:v>101.17</c:v>
                </c:pt>
                <c:pt idx="15">
                  <c:v>92.08</c:v>
                </c:pt>
                <c:pt idx="16">
                  <c:v>103.97</c:v>
                </c:pt>
                <c:pt idx="17">
                  <c:v>115.45</c:v>
                </c:pt>
                <c:pt idx="18">
                  <c:v>70.16</c:v>
                </c:pt>
                <c:pt idx="19">
                  <c:v>58.5</c:v>
                </c:pt>
                <c:pt idx="20">
                  <c:v>69.28</c:v>
                </c:pt>
                <c:pt idx="21">
                  <c:v>38.75</c:v>
                </c:pt>
                <c:pt idx="22">
                  <c:v>20.239999999999998</c:v>
                </c:pt>
                <c:pt idx="23">
                  <c:v>7.39</c:v>
                </c:pt>
                <c:pt idx="24">
                  <c:v>-34.5</c:v>
                </c:pt>
                <c:pt idx="25">
                  <c:v>31.15</c:v>
                </c:pt>
                <c:pt idx="26">
                  <c:v>0.06</c:v>
                </c:pt>
                <c:pt idx="27">
                  <c:v>15.36</c:v>
                </c:pt>
                <c:pt idx="28">
                  <c:v>19.47</c:v>
                </c:pt>
                <c:pt idx="29">
                  <c:v>1.53</c:v>
                </c:pt>
                <c:pt idx="30">
                  <c:v>100.27</c:v>
                </c:pt>
                <c:pt idx="31">
                  <c:v>120.91</c:v>
                </c:pt>
                <c:pt idx="32">
                  <c:v>157.47</c:v>
                </c:pt>
                <c:pt idx="33">
                  <c:v>176.33</c:v>
                </c:pt>
                <c:pt idx="34">
                  <c:v>174.89</c:v>
                </c:pt>
                <c:pt idx="35">
                  <c:v>338.11</c:v>
                </c:pt>
                <c:pt idx="36">
                  <c:v>399.09</c:v>
                </c:pt>
                <c:pt idx="37">
                  <c:v>464.25</c:v>
                </c:pt>
                <c:pt idx="38">
                  <c:v>612.73</c:v>
                </c:pt>
                <c:pt idx="39">
                  <c:v>713.65</c:v>
                </c:pt>
                <c:pt idx="40">
                  <c:v>815.53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00-46C4-8D4C-46AE7E2A2145}"/>
            </c:ext>
          </c:extLst>
        </c:ser>
        <c:ser>
          <c:idx val="1"/>
          <c:order val="1"/>
          <c:tx>
            <c:v>Fit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'Linear (Poor) Fit'!$A$2:$A$42</c:f>
              <c:numCache>
                <c:formatCode>General</c:formatCode>
                <c:ptCount val="4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numCache>
            </c:numRef>
          </c:xVal>
          <c:yVal>
            <c:numRef>
              <c:f>'Linear (Poor) Fit'!$C$2:$C$42</c:f>
              <c:numCache>
                <c:formatCode>General</c:formatCode>
                <c:ptCount val="41"/>
                <c:pt idx="0">
                  <c:v>-589.74746326821071</c:v>
                </c:pt>
                <c:pt idx="1">
                  <c:v>-561.25606294493002</c:v>
                </c:pt>
                <c:pt idx="2">
                  <c:v>-532.76466262164922</c:v>
                </c:pt>
                <c:pt idx="3">
                  <c:v>-504.27326229836842</c:v>
                </c:pt>
                <c:pt idx="4">
                  <c:v>-475.78186197508768</c:v>
                </c:pt>
                <c:pt idx="5">
                  <c:v>-447.29046165180694</c:v>
                </c:pt>
                <c:pt idx="6">
                  <c:v>-418.79906132852619</c:v>
                </c:pt>
                <c:pt idx="7">
                  <c:v>-390.30766100524539</c:v>
                </c:pt>
                <c:pt idx="8">
                  <c:v>-361.81626068196465</c:v>
                </c:pt>
                <c:pt idx="9">
                  <c:v>-333.32486035868391</c:v>
                </c:pt>
                <c:pt idx="10">
                  <c:v>-304.83346003540311</c:v>
                </c:pt>
                <c:pt idx="11">
                  <c:v>-276.34205971212236</c:v>
                </c:pt>
                <c:pt idx="12">
                  <c:v>-247.85065938884162</c:v>
                </c:pt>
                <c:pt idx="13">
                  <c:v>-219.35925906556088</c:v>
                </c:pt>
                <c:pt idx="14">
                  <c:v>-190.86785874228011</c:v>
                </c:pt>
                <c:pt idx="15">
                  <c:v>-162.37645841899933</c:v>
                </c:pt>
                <c:pt idx="16">
                  <c:v>-133.88505809571859</c:v>
                </c:pt>
                <c:pt idx="17">
                  <c:v>-105.39365777243783</c:v>
                </c:pt>
                <c:pt idx="18">
                  <c:v>-76.902257449157077</c:v>
                </c:pt>
                <c:pt idx="19">
                  <c:v>-48.410857125876319</c:v>
                </c:pt>
                <c:pt idx="20">
                  <c:v>-19.919456802595565</c:v>
                </c:pt>
                <c:pt idx="21">
                  <c:v>8.5719435206851919</c:v>
                </c:pt>
                <c:pt idx="22">
                  <c:v>37.063343843965953</c:v>
                </c:pt>
                <c:pt idx="23">
                  <c:v>65.55474416724671</c:v>
                </c:pt>
                <c:pt idx="24">
                  <c:v>94.046144490527467</c:v>
                </c:pt>
                <c:pt idx="25">
                  <c:v>122.53754481380821</c:v>
                </c:pt>
                <c:pt idx="26">
                  <c:v>151.02894513708898</c:v>
                </c:pt>
                <c:pt idx="27">
                  <c:v>179.52034546036975</c:v>
                </c:pt>
                <c:pt idx="28">
                  <c:v>208.0117457836505</c:v>
                </c:pt>
                <c:pt idx="29">
                  <c:v>236.50314610693124</c:v>
                </c:pt>
                <c:pt idx="30">
                  <c:v>264.99454643021198</c:v>
                </c:pt>
                <c:pt idx="31">
                  <c:v>293.48594675349278</c:v>
                </c:pt>
                <c:pt idx="32">
                  <c:v>321.97734707677353</c:v>
                </c:pt>
                <c:pt idx="33">
                  <c:v>350.46874740005427</c:v>
                </c:pt>
                <c:pt idx="34">
                  <c:v>378.96014772333507</c:v>
                </c:pt>
                <c:pt idx="35">
                  <c:v>407.45154804661581</c:v>
                </c:pt>
                <c:pt idx="36">
                  <c:v>435.94294836989656</c:v>
                </c:pt>
                <c:pt idx="37">
                  <c:v>464.4343486931773</c:v>
                </c:pt>
                <c:pt idx="38">
                  <c:v>492.92574901645804</c:v>
                </c:pt>
                <c:pt idx="39">
                  <c:v>521.41714933973878</c:v>
                </c:pt>
                <c:pt idx="40">
                  <c:v>549.90854966301947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00-46C4-8D4C-46AE7E2A2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9176367"/>
        <c:axId val="769174447"/>
      </c:scatterChart>
      <c:valAx>
        <c:axId val="76917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174447"/>
        <c:crosses val="autoZero"/>
        <c:crossBetween val="midCat"/>
      </c:valAx>
      <c:valAx>
        <c:axId val="769174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9176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Residuals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'Linear (Poor) Fit'!$A$2:$A$42</c:f>
              <c:numCache>
                <c:formatCode>General</c:formatCode>
                <c:ptCount val="4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numCache>
            </c:numRef>
          </c:xVal>
          <c:yVal>
            <c:numRef>
              <c:f>'Linear (Poor) Fit'!$E$2:$E$42</c:f>
              <c:numCache>
                <c:formatCode>General</c:formatCode>
                <c:ptCount val="41"/>
                <c:pt idx="0">
                  <c:v>-584.73253673178931</c:v>
                </c:pt>
                <c:pt idx="1">
                  <c:v>-471.47393705507</c:v>
                </c:pt>
                <c:pt idx="2">
                  <c:v>-264.68533737835082</c:v>
                </c:pt>
                <c:pt idx="3">
                  <c:v>-156.31673770163161</c:v>
                </c:pt>
                <c:pt idx="4">
                  <c:v>-68.95813802491233</c:v>
                </c:pt>
                <c:pt idx="5">
                  <c:v>7.4904616518069247</c:v>
                </c:pt>
                <c:pt idx="6">
                  <c:v>95.879061328526177</c:v>
                </c:pt>
                <c:pt idx="7">
                  <c:v>137.72766100524538</c:v>
                </c:pt>
                <c:pt idx="8">
                  <c:v>170.68626068196465</c:v>
                </c:pt>
                <c:pt idx="9">
                  <c:v>278.36486035868393</c:v>
                </c:pt>
                <c:pt idx="10">
                  <c:v>224.70346003540311</c:v>
                </c:pt>
                <c:pt idx="11">
                  <c:v>220.03205971212236</c:v>
                </c:pt>
                <c:pt idx="12">
                  <c:v>251.08065938884161</c:v>
                </c:pt>
                <c:pt idx="13">
                  <c:v>223.95925906556087</c:v>
                </c:pt>
                <c:pt idx="14">
                  <c:v>292.03785874228009</c:v>
                </c:pt>
                <c:pt idx="15">
                  <c:v>254.45645841899932</c:v>
                </c:pt>
                <c:pt idx="16">
                  <c:v>237.85505809571859</c:v>
                </c:pt>
                <c:pt idx="17">
                  <c:v>220.84365777243784</c:v>
                </c:pt>
                <c:pt idx="18">
                  <c:v>147.06225744915707</c:v>
                </c:pt>
                <c:pt idx="19">
                  <c:v>106.91085712587632</c:v>
                </c:pt>
                <c:pt idx="20">
                  <c:v>89.199456802595563</c:v>
                </c:pt>
                <c:pt idx="21">
                  <c:v>30.178056479314808</c:v>
                </c:pt>
                <c:pt idx="22">
                  <c:v>-16.823343843965954</c:v>
                </c:pt>
                <c:pt idx="23">
                  <c:v>-58.16474416724671</c:v>
                </c:pt>
                <c:pt idx="24">
                  <c:v>-128.54614449052747</c:v>
                </c:pt>
                <c:pt idx="25">
                  <c:v>-91.387544813808205</c:v>
                </c:pt>
                <c:pt idx="26">
                  <c:v>-150.96894513708898</c:v>
                </c:pt>
                <c:pt idx="27">
                  <c:v>-164.16034546036974</c:v>
                </c:pt>
                <c:pt idx="28">
                  <c:v>-188.5417457836505</c:v>
                </c:pt>
                <c:pt idx="29">
                  <c:v>-234.97314610693124</c:v>
                </c:pt>
                <c:pt idx="30">
                  <c:v>-164.724546430212</c:v>
                </c:pt>
                <c:pt idx="31">
                  <c:v>-172.57594675349279</c:v>
                </c:pt>
                <c:pt idx="32">
                  <c:v>-164.50734707677353</c:v>
                </c:pt>
                <c:pt idx="33">
                  <c:v>-174.13874740005426</c:v>
                </c:pt>
                <c:pt idx="34">
                  <c:v>-204.07014772333508</c:v>
                </c:pt>
                <c:pt idx="35">
                  <c:v>-69.341548046615799</c:v>
                </c:pt>
                <c:pt idx="36">
                  <c:v>-36.852948369896581</c:v>
                </c:pt>
                <c:pt idx="37">
                  <c:v>-0.18434869317729863</c:v>
                </c:pt>
                <c:pt idx="38">
                  <c:v>119.80425098354198</c:v>
                </c:pt>
                <c:pt idx="39">
                  <c:v>192.23285066026119</c:v>
                </c:pt>
                <c:pt idx="40">
                  <c:v>265.6214503369805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86-4338-A5BB-2DE88711C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133359"/>
        <c:axId val="1130136239"/>
      </c:scatterChart>
      <c:valAx>
        <c:axId val="113013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0136239"/>
        <c:crosses val="autoZero"/>
        <c:crossBetween val="midCat"/>
      </c:valAx>
      <c:valAx>
        <c:axId val="1130136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01333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5</xdr:row>
      <xdr:rowOff>34925</xdr:rowOff>
    </xdr:from>
    <xdr:to>
      <xdr:col>16</xdr:col>
      <xdr:colOff>25400</xdr:colOff>
      <xdr:row>20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BAFE73-70A4-85B3-27F6-D4A25B0D2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79375</xdr:colOff>
      <xdr:row>20</xdr:row>
      <xdr:rowOff>155575</xdr:rowOff>
    </xdr:from>
    <xdr:to>
      <xdr:col>15</xdr:col>
      <xdr:colOff>546100</xdr:colOff>
      <xdr:row>36</xdr:row>
      <xdr:rowOff>41275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1DF4E44-476A-E841-B13A-F53A62CE5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142874</xdr:colOff>
      <xdr:row>7</xdr:row>
      <xdr:rowOff>109536</xdr:rowOff>
    </xdr:from>
    <xdr:to>
      <xdr:col>8</xdr:col>
      <xdr:colOff>781049</xdr:colOff>
      <xdr:row>20</xdr:row>
      <xdr:rowOff>180975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D76522C-8D2D-146F-5FF1-DF3CD3A6D746}"/>
            </a:ext>
          </a:extLst>
        </xdr:cNvPr>
        <xdr:cNvSpPr txBox="1"/>
      </xdr:nvSpPr>
      <xdr:spPr>
        <a:xfrm>
          <a:off x="5734049" y="1443036"/>
          <a:ext cx="1762125" cy="254793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 green I've added the</a:t>
          </a:r>
          <a:r>
            <a:rPr lang="en-US" sz="1100" baseline="0"/>
            <a:t> calculation of the square of the correlation coefficient (r^2). This value is a representation of the quality of your data---if your fit falls directly through each of your points, r^2 = 1.0 (see ratio in I7). As you have scatter in your data, r^2 falls to lower numbers.</a:t>
          </a:r>
        </a:p>
        <a:p>
          <a:r>
            <a:rPr lang="en-US" sz="1100" baseline="0"/>
            <a:t>Residuals for evaluation model, r^2 for the quality of your dataset.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5</xdr:row>
      <xdr:rowOff>34925</xdr:rowOff>
    </xdr:from>
    <xdr:to>
      <xdr:col>16</xdr:col>
      <xdr:colOff>25400</xdr:colOff>
      <xdr:row>20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BBA263-D8F7-4547-ACD8-3219BCE47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1079500</xdr:colOff>
      <xdr:row>3</xdr:row>
      <xdr:rowOff>155575</xdr:rowOff>
    </xdr:from>
    <xdr:to>
      <xdr:col>11</xdr:col>
      <xdr:colOff>565150</xdr:colOff>
      <xdr:row>19</xdr:row>
      <xdr:rowOff>53975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0167C1-C06E-4233-9243-9E757749D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2A4C1-6D66-4495-AED0-755A52ED3141}">
  <dimension ref="A1:I42"/>
  <sheetViews>
    <sheetView tabSelected="1" workbookViewId="0"/>
  </sheetViews>
  <sheetFormatPr defaultRowHeight="15" x14ac:dyDescent="0.25"/>
  <cols>
    <col min="1" max="1" width="3.7109375" bestFit="1" customWidth="1"/>
    <col min="2" max="2" width="8.7109375" bestFit="1" customWidth="1"/>
    <col min="3" max="3" width="12.7109375" bestFit="1" customWidth="1"/>
    <col min="4" max="4" width="12" bestFit="1" customWidth="1"/>
    <col min="5" max="5" width="18.28515625" bestFit="1" customWidth="1"/>
    <col min="6" max="6" width="16.140625" bestFit="1" customWidth="1"/>
    <col min="7" max="7" width="12.28515625" bestFit="1" customWidth="1"/>
    <col min="8" max="8" width="16.85546875" bestFit="1" customWidth="1"/>
    <col min="9" max="9" width="12.7109375" bestFit="1" customWidth="1"/>
  </cols>
  <sheetData>
    <row r="1" spans="1:9" x14ac:dyDescent="0.25">
      <c r="A1" t="s">
        <v>0</v>
      </c>
      <c r="B1" t="s">
        <v>1</v>
      </c>
      <c r="C1" t="s">
        <v>6</v>
      </c>
      <c r="D1" t="s">
        <v>7</v>
      </c>
      <c r="E1" s="2" t="s">
        <v>9</v>
      </c>
      <c r="F1" s="3" t="s">
        <v>12</v>
      </c>
      <c r="G1" s="3" t="s">
        <v>13</v>
      </c>
      <c r="H1" s="1" t="s">
        <v>2</v>
      </c>
      <c r="I1">
        <v>0.14930281769402007</v>
      </c>
    </row>
    <row r="2" spans="1:9" x14ac:dyDescent="0.25">
      <c r="A2">
        <v>-20</v>
      </c>
      <c r="B2">
        <v>-1174.48</v>
      </c>
      <c r="C2">
        <f>$I$1*A2^3+$I$2*A2^2+$I$3*A2+$I$4</f>
        <v>-1174.3070482879921</v>
      </c>
      <c r="D2">
        <f>(B2-C2)^2</f>
        <v>2.9912294686478651E-2</v>
      </c>
      <c r="E2" s="2">
        <f>B2-C2</f>
        <v>-0.17295171200794357</v>
      </c>
      <c r="F2" s="3">
        <f>(C2-AVERAGE($B$2:$B$42))^2</f>
        <v>1332610.5834865673</v>
      </c>
      <c r="G2" s="3">
        <f>(B2-AVERAGE($B$2:$B$42))^2</f>
        <v>1333009.9200002379</v>
      </c>
      <c r="H2" s="1" t="s">
        <v>3</v>
      </c>
      <c r="I2">
        <v>-0.54625434751952151</v>
      </c>
    </row>
    <row r="3" spans="1:9" x14ac:dyDescent="0.25">
      <c r="A3">
        <v>-19</v>
      </c>
      <c r="B3">
        <v>-1032.73</v>
      </c>
      <c r="C3">
        <f t="shared" ref="C3:C42" si="0">$I$1*A3^3+$I$2*A3^2+$I$3*A3+$I$4</f>
        <v>-991.75165735787311</v>
      </c>
      <c r="D3">
        <f t="shared" ref="D3:D42" si="1">(B3-C3)^2</f>
        <v>1679.2245656955563</v>
      </c>
      <c r="E3" s="2">
        <f t="shared" ref="E3:E42" si="2">B3-C3</f>
        <v>-40.978342642126904</v>
      </c>
      <c r="F3" s="3">
        <f t="shared" ref="F3:F42" si="3">(C3-AVERAGE($B$2:$B$42))^2</f>
        <v>944457.71837163472</v>
      </c>
      <c r="G3" s="3">
        <f t="shared" ref="G3:G42" si="4">(B3-AVERAGE($B$2:$B$42))^2</f>
        <v>1025785.0842075552</v>
      </c>
      <c r="H3" s="1" t="s">
        <v>4</v>
      </c>
      <c r="I3">
        <v>-9.1030436120191727</v>
      </c>
    </row>
    <row r="4" spans="1:9" x14ac:dyDescent="0.25">
      <c r="A4">
        <v>-18</v>
      </c>
      <c r="B4">
        <v>-797.45</v>
      </c>
      <c r="C4">
        <f t="shared" si="0"/>
        <v>-827.30929633991127</v>
      </c>
      <c r="D4">
        <f t="shared" si="1"/>
        <v>891.57757791463587</v>
      </c>
      <c r="E4" s="2">
        <f t="shared" si="2"/>
        <v>29.859296339911225</v>
      </c>
      <c r="F4" s="3">
        <f t="shared" si="3"/>
        <v>651878.26354136958</v>
      </c>
      <c r="G4" s="3">
        <f t="shared" si="4"/>
        <v>604553.65946609178</v>
      </c>
      <c r="H4" s="1" t="s">
        <v>5</v>
      </c>
      <c r="I4">
        <v>56.556360031593528</v>
      </c>
    </row>
    <row r="5" spans="1:9" x14ac:dyDescent="0.25">
      <c r="A5">
        <v>-17</v>
      </c>
      <c r="B5">
        <v>-660.59</v>
      </c>
      <c r="C5">
        <f t="shared" si="0"/>
        <v>-680.0841483279429</v>
      </c>
      <c r="D5">
        <f t="shared" si="1"/>
        <v>380.02181903183765</v>
      </c>
      <c r="E5" s="2">
        <f t="shared" si="2"/>
        <v>19.494148327942867</v>
      </c>
      <c r="F5" s="3">
        <f t="shared" si="3"/>
        <v>435817.34680037992</v>
      </c>
      <c r="G5" s="3">
        <f t="shared" si="4"/>
        <v>410458.67394414049</v>
      </c>
    </row>
    <row r="6" spans="1:9" x14ac:dyDescent="0.25">
      <c r="A6">
        <v>-16</v>
      </c>
      <c r="B6">
        <v>-544.74</v>
      </c>
      <c r="C6">
        <f t="shared" si="0"/>
        <v>-549.18039641580344</v>
      </c>
      <c r="D6">
        <f t="shared" si="1"/>
        <v>19.717120329479986</v>
      </c>
      <c r="E6" s="2">
        <f t="shared" si="2"/>
        <v>4.4403964158034341</v>
      </c>
      <c r="F6" s="3">
        <f t="shared" si="3"/>
        <v>280117.08356605767</v>
      </c>
      <c r="G6" s="3">
        <f t="shared" si="4"/>
        <v>275436.54441975022</v>
      </c>
      <c r="H6" s="1" t="s">
        <v>8</v>
      </c>
      <c r="I6">
        <f>SUM(D2:D42)</f>
        <v>31619.247486577457</v>
      </c>
    </row>
    <row r="7" spans="1:9" x14ac:dyDescent="0.25">
      <c r="A7">
        <v>-15</v>
      </c>
      <c r="B7">
        <v>-439.8</v>
      </c>
      <c r="C7">
        <f t="shared" si="0"/>
        <v>-433.70222369732903</v>
      </c>
      <c r="D7">
        <f t="shared" si="1"/>
        <v>37.182875837415757</v>
      </c>
      <c r="E7" s="2">
        <f t="shared" si="2"/>
        <v>-6.0977763026709795</v>
      </c>
      <c r="F7" s="3">
        <f t="shared" si="3"/>
        <v>171216.13233811871</v>
      </c>
      <c r="G7" s="3">
        <f t="shared" si="4"/>
        <v>176299.62403926233</v>
      </c>
      <c r="H7" s="4" t="s">
        <v>11</v>
      </c>
      <c r="I7" s="3">
        <f>SUM(F2:F42)/SUM(G2:G42)</f>
        <v>0.99507238028848077</v>
      </c>
    </row>
    <row r="8" spans="1:9" x14ac:dyDescent="0.25">
      <c r="A8">
        <v>-14</v>
      </c>
      <c r="B8">
        <v>-322.92</v>
      </c>
      <c r="C8">
        <f t="shared" si="0"/>
        <v>-332.75381326635522</v>
      </c>
      <c r="D8">
        <f t="shared" si="1"/>
        <v>96.703883357543674</v>
      </c>
      <c r="E8" s="2">
        <f t="shared" si="2"/>
        <v>9.8338132663552074</v>
      </c>
      <c r="F8" s="3">
        <f t="shared" si="3"/>
        <v>97865.299926727006</v>
      </c>
      <c r="G8" s="3">
        <f t="shared" si="4"/>
        <v>91809.295609994049</v>
      </c>
    </row>
    <row r="9" spans="1:9" x14ac:dyDescent="0.25">
      <c r="A9">
        <v>-13</v>
      </c>
      <c r="B9">
        <v>-252.58</v>
      </c>
      <c r="C9">
        <f t="shared" si="0"/>
        <v>-245.4393482167184</v>
      </c>
      <c r="D9">
        <f t="shared" si="1"/>
        <v>50.988907890082864</v>
      </c>
      <c r="E9" s="2">
        <f t="shared" si="2"/>
        <v>-7.1406517832816121</v>
      </c>
      <c r="F9" s="3">
        <f t="shared" si="3"/>
        <v>50859.196439207757</v>
      </c>
      <c r="G9" s="3">
        <f t="shared" si="4"/>
        <v>54130.902585603821</v>
      </c>
    </row>
    <row r="10" spans="1:9" x14ac:dyDescent="0.25">
      <c r="A10">
        <v>-12</v>
      </c>
      <c r="B10">
        <v>-191.13</v>
      </c>
      <c r="C10">
        <f t="shared" si="0"/>
        <v>-170.86301164225418</v>
      </c>
      <c r="D10">
        <f t="shared" si="1"/>
        <v>410.75081709300446</v>
      </c>
      <c r="E10" s="2">
        <f t="shared" si="2"/>
        <v>-20.266988357745817</v>
      </c>
      <c r="F10" s="3">
        <f t="shared" si="3"/>
        <v>22783.940025346412</v>
      </c>
      <c r="G10" s="3">
        <f t="shared" si="4"/>
        <v>29313.031134384288</v>
      </c>
    </row>
    <row r="11" spans="1:9" x14ac:dyDescent="0.25">
      <c r="A11">
        <v>-11</v>
      </c>
      <c r="B11">
        <v>-54.96</v>
      </c>
      <c r="C11">
        <f t="shared" si="0"/>
        <v>-108.12898663679837</v>
      </c>
      <c r="D11">
        <f t="shared" si="1"/>
        <v>2826.9411399840437</v>
      </c>
      <c r="E11" s="2">
        <f t="shared" si="2"/>
        <v>53.168986636798373</v>
      </c>
      <c r="F11" s="3">
        <f t="shared" si="3"/>
        <v>7780.9113812767655</v>
      </c>
      <c r="G11" s="3">
        <f t="shared" si="4"/>
        <v>1227.8357856038072</v>
      </c>
    </row>
    <row r="12" spans="1:9" x14ac:dyDescent="0.25">
      <c r="A12">
        <v>-10</v>
      </c>
      <c r="B12">
        <v>-80.13</v>
      </c>
      <c r="C12">
        <f t="shared" si="0"/>
        <v>-56.341456294186969</v>
      </c>
      <c r="D12">
        <f t="shared" si="1"/>
        <v>565.89481164337656</v>
      </c>
      <c r="E12" s="2">
        <f t="shared" si="2"/>
        <v>-23.788543705813026</v>
      </c>
      <c r="F12" s="3">
        <f t="shared" si="3"/>
        <v>1326.558011955417</v>
      </c>
      <c r="G12" s="3">
        <f t="shared" si="4"/>
        <v>3625.3028417013675</v>
      </c>
    </row>
    <row r="13" spans="1:9" x14ac:dyDescent="0.25">
      <c r="A13">
        <v>-9</v>
      </c>
      <c r="B13">
        <v>-56.31</v>
      </c>
      <c r="C13">
        <f t="shared" si="0"/>
        <v>-14.604603708255766</v>
      </c>
      <c r="D13">
        <f t="shared" si="1"/>
        <v>1739.340079851434</v>
      </c>
      <c r="E13" s="2">
        <f t="shared" si="2"/>
        <v>-41.705396291744236</v>
      </c>
      <c r="F13" s="3">
        <f t="shared" si="3"/>
        <v>28.248252223762226</v>
      </c>
      <c r="G13" s="3">
        <f t="shared" si="4"/>
        <v>1324.267602676978</v>
      </c>
    </row>
    <row r="14" spans="1:9" x14ac:dyDescent="0.25">
      <c r="A14">
        <v>-8</v>
      </c>
      <c r="B14">
        <v>3.23</v>
      </c>
      <c r="C14">
        <f t="shared" si="0"/>
        <v>17.97738802715925</v>
      </c>
      <c r="D14">
        <f t="shared" si="1"/>
        <v>217.48545362359999</v>
      </c>
      <c r="E14" s="2">
        <f t="shared" si="2"/>
        <v>-14.74738802715925</v>
      </c>
      <c r="F14" s="3">
        <f t="shared" si="3"/>
        <v>1436.1750464575371</v>
      </c>
      <c r="G14" s="3">
        <f t="shared" si="4"/>
        <v>535.89991487210011</v>
      </c>
    </row>
    <row r="15" spans="1:9" x14ac:dyDescent="0.25">
      <c r="A15">
        <v>-7</v>
      </c>
      <c r="B15">
        <v>4.5999999999999996</v>
      </c>
      <c r="C15">
        <f t="shared" si="0"/>
        <v>42.300335818222301</v>
      </c>
      <c r="D15">
        <f t="shared" si="1"/>
        <v>1421.3153208067354</v>
      </c>
      <c r="E15" s="2">
        <f t="shared" si="2"/>
        <v>-37.7003358182223</v>
      </c>
      <c r="F15" s="3">
        <f t="shared" si="3"/>
        <v>3871.3094868036592</v>
      </c>
      <c r="G15" s="3">
        <f t="shared" si="4"/>
        <v>601.2064782867343</v>
      </c>
    </row>
    <row r="16" spans="1:9" x14ac:dyDescent="0.25">
      <c r="A16">
        <v>-6</v>
      </c>
      <c r="B16">
        <v>101.17</v>
      </c>
      <c r="C16">
        <f t="shared" si="0"/>
        <v>59.260056571097451</v>
      </c>
      <c r="D16">
        <f t="shared" si="1"/>
        <v>1756.4433582138122</v>
      </c>
      <c r="E16" s="2">
        <f t="shared" si="2"/>
        <v>41.909943428902551</v>
      </c>
      <c r="F16" s="3">
        <f t="shared" si="3"/>
        <v>6269.4041100044678</v>
      </c>
      <c r="G16" s="3">
        <f t="shared" si="4"/>
        <v>14662.669963652588</v>
      </c>
    </row>
    <row r="17" spans="1:7" x14ac:dyDescent="0.25">
      <c r="A17">
        <v>-5</v>
      </c>
      <c r="B17">
        <v>92.08</v>
      </c>
      <c r="C17">
        <f t="shared" si="0"/>
        <v>69.752367191948849</v>
      </c>
      <c r="D17">
        <f t="shared" si="1"/>
        <v>498.52318681116202</v>
      </c>
      <c r="E17" s="2">
        <f t="shared" si="2"/>
        <v>22.327632808051149</v>
      </c>
      <c r="F17" s="3">
        <f t="shared" si="3"/>
        <v>8041.0459528093734</v>
      </c>
      <c r="G17" s="3">
        <f t="shared" si="4"/>
        <v>12543.89073194527</v>
      </c>
    </row>
    <row r="18" spans="1:7" x14ac:dyDescent="0.25">
      <c r="A18">
        <v>-4</v>
      </c>
      <c r="B18">
        <v>103.97</v>
      </c>
      <c r="C18">
        <f t="shared" si="0"/>
        <v>74.67308458694059</v>
      </c>
      <c r="D18">
        <f t="shared" si="1"/>
        <v>858.30925271995795</v>
      </c>
      <c r="E18" s="2">
        <f t="shared" si="2"/>
        <v>29.296915413059409</v>
      </c>
      <c r="F18" s="3">
        <f t="shared" si="3"/>
        <v>8947.7593659738686</v>
      </c>
      <c r="G18" s="3">
        <f t="shared" si="4"/>
        <v>15348.611231945271</v>
      </c>
    </row>
    <row r="19" spans="1:7" x14ac:dyDescent="0.25">
      <c r="A19">
        <v>-3</v>
      </c>
      <c r="B19">
        <v>115.45</v>
      </c>
      <c r="C19">
        <f t="shared" si="0"/>
        <v>74.918025662236815</v>
      </c>
      <c r="D19">
        <f t="shared" si="1"/>
        <v>1642.8409437170935</v>
      </c>
      <c r="E19" s="2">
        <f t="shared" si="2"/>
        <v>40.531974337763188</v>
      </c>
      <c r="F19" s="3">
        <f t="shared" si="3"/>
        <v>8994.158586845957</v>
      </c>
      <c r="G19" s="3">
        <f t="shared" si="4"/>
        <v>18324.90483194527</v>
      </c>
    </row>
    <row r="20" spans="1:7" x14ac:dyDescent="0.25">
      <c r="A20">
        <v>-2</v>
      </c>
      <c r="B20">
        <v>70.16</v>
      </c>
      <c r="C20">
        <f t="shared" si="0"/>
        <v>71.383007324001625</v>
      </c>
      <c r="D20">
        <f t="shared" si="1"/>
        <v>1.4957469145616233</v>
      </c>
      <c r="E20" s="2">
        <f t="shared" si="2"/>
        <v>-1.2230073240016281</v>
      </c>
      <c r="F20" s="3">
        <f t="shared" si="3"/>
        <v>8336.1500705399412</v>
      </c>
      <c r="G20" s="3">
        <f t="shared" si="4"/>
        <v>8114.3185173111242</v>
      </c>
    </row>
    <row r="21" spans="1:7" x14ac:dyDescent="0.25">
      <c r="A21">
        <v>-1</v>
      </c>
      <c r="B21">
        <v>58.5</v>
      </c>
      <c r="C21">
        <f t="shared" si="0"/>
        <v>64.963846478399162</v>
      </c>
      <c r="D21">
        <f t="shared" si="1"/>
        <v>41.781311296313248</v>
      </c>
      <c r="E21" s="2">
        <f t="shared" si="2"/>
        <v>-6.4638464783991623</v>
      </c>
      <c r="F21" s="3">
        <f t="shared" si="3"/>
        <v>7205.1845796976322</v>
      </c>
      <c r="G21" s="3">
        <f t="shared" si="4"/>
        <v>6149.6198929208804</v>
      </c>
    </row>
    <row r="22" spans="1:7" x14ac:dyDescent="0.25">
      <c r="A22">
        <v>0</v>
      </c>
      <c r="B22">
        <v>69.28</v>
      </c>
      <c r="C22">
        <f t="shared" si="0"/>
        <v>56.556360031593528</v>
      </c>
      <c r="D22">
        <f t="shared" si="1"/>
        <v>161.8910140456307</v>
      </c>
      <c r="E22" s="2">
        <f t="shared" si="2"/>
        <v>12.723639968406474</v>
      </c>
      <c r="F22" s="3">
        <f t="shared" si="3"/>
        <v>5848.5590328369126</v>
      </c>
      <c r="G22" s="3">
        <f t="shared" si="4"/>
        <v>7956.5529758477105</v>
      </c>
    </row>
    <row r="23" spans="1:7" x14ac:dyDescent="0.25">
      <c r="A23">
        <v>1</v>
      </c>
      <c r="B23">
        <v>38.75</v>
      </c>
      <c r="C23">
        <f t="shared" si="0"/>
        <v>47.056364889748849</v>
      </c>
      <c r="D23">
        <f t="shared" si="1"/>
        <v>68.995697681652416</v>
      </c>
      <c r="E23" s="2">
        <f t="shared" si="2"/>
        <v>-8.3063648897488491</v>
      </c>
      <c r="F23" s="3">
        <f t="shared" si="3"/>
        <v>4485.7681112877217</v>
      </c>
      <c r="G23" s="3">
        <f t="shared" si="4"/>
        <v>3442.1116612135638</v>
      </c>
    </row>
    <row r="24" spans="1:7" x14ac:dyDescent="0.25">
      <c r="A24">
        <v>2</v>
      </c>
      <c r="B24">
        <v>20.239999999999998</v>
      </c>
      <c r="C24">
        <f t="shared" si="0"/>
        <v>37.359677959029256</v>
      </c>
      <c r="D24">
        <f t="shared" si="1"/>
        <v>293.08337342087214</v>
      </c>
      <c r="E24" s="2">
        <f t="shared" si="2"/>
        <v>-17.119677959029257</v>
      </c>
      <c r="F24" s="3">
        <f t="shared" si="3"/>
        <v>3280.9056247154126</v>
      </c>
      <c r="G24" s="3">
        <f t="shared" si="4"/>
        <v>1612.7864197501485</v>
      </c>
    </row>
    <row r="25" spans="1:7" x14ac:dyDescent="0.25">
      <c r="A25">
        <v>3</v>
      </c>
      <c r="B25">
        <v>7.39</v>
      </c>
      <c r="C25">
        <f t="shared" si="0"/>
        <v>28.362116145598854</v>
      </c>
      <c r="D25">
        <f t="shared" si="1"/>
        <v>439.82965562448811</v>
      </c>
      <c r="E25" s="2">
        <f t="shared" si="2"/>
        <v>-20.972116145598854</v>
      </c>
      <c r="F25" s="3">
        <f t="shared" si="3"/>
        <v>2331.1156352314947</v>
      </c>
      <c r="G25" s="3">
        <f t="shared" si="4"/>
        <v>745.80945633551471</v>
      </c>
    </row>
    <row r="26" spans="1:7" x14ac:dyDescent="0.25">
      <c r="A26">
        <v>4</v>
      </c>
      <c r="B26">
        <v>-34.5</v>
      </c>
      <c r="C26">
        <f t="shared" si="0"/>
        <v>20.959496355621781</v>
      </c>
      <c r="D26">
        <f t="shared" si="1"/>
        <v>3075.7557360192254</v>
      </c>
      <c r="E26" s="2">
        <f t="shared" si="2"/>
        <v>-55.459496355621781</v>
      </c>
      <c r="F26" s="3">
        <f t="shared" si="3"/>
        <v>1671.0933400917793</v>
      </c>
      <c r="G26" s="3">
        <f t="shared" si="4"/>
        <v>212.59062462819745</v>
      </c>
    </row>
    <row r="27" spans="1:7" x14ac:dyDescent="0.25">
      <c r="A27">
        <v>5</v>
      </c>
      <c r="B27">
        <v>31.15</v>
      </c>
      <c r="C27">
        <f t="shared" si="0"/>
        <v>16.047635495262135</v>
      </c>
      <c r="D27">
        <f t="shared" si="1"/>
        <v>228.08141363396615</v>
      </c>
      <c r="E27" s="2">
        <f t="shared" si="2"/>
        <v>15.102364504737864</v>
      </c>
      <c r="F27" s="3">
        <f t="shared" si="3"/>
        <v>1293.6357129819014</v>
      </c>
      <c r="G27" s="3">
        <f t="shared" si="4"/>
        <v>2608.0950758477097</v>
      </c>
    </row>
    <row r="28" spans="1:7" x14ac:dyDescent="0.25">
      <c r="A28">
        <v>6</v>
      </c>
      <c r="B28">
        <v>0.06</v>
      </c>
      <c r="C28">
        <f t="shared" si="0"/>
        <v>14.522350470684046</v>
      </c>
      <c r="D28">
        <f t="shared" si="1"/>
        <v>209.15958113689501</v>
      </c>
      <c r="E28" s="2">
        <f t="shared" si="2"/>
        <v>-14.462350470684045</v>
      </c>
      <c r="F28" s="3">
        <f t="shared" si="3"/>
        <v>1186.241903890241</v>
      </c>
      <c r="G28" s="3">
        <f t="shared" si="4"/>
        <v>399.18090755502681</v>
      </c>
    </row>
    <row r="29" spans="1:7" x14ac:dyDescent="0.25">
      <c r="A29">
        <v>7</v>
      </c>
      <c r="B29">
        <v>15.36</v>
      </c>
      <c r="C29">
        <f t="shared" si="0"/>
        <v>17.279458188051649</v>
      </c>
      <c r="D29">
        <f t="shared" si="1"/>
        <v>3.6843197356785216</v>
      </c>
      <c r="E29" s="2">
        <f t="shared" si="2"/>
        <v>-1.9194581880516495</v>
      </c>
      <c r="F29" s="3">
        <f t="shared" si="3"/>
        <v>1383.7633975682268</v>
      </c>
      <c r="G29" s="3">
        <f t="shared" si="4"/>
        <v>1244.6439807257586</v>
      </c>
    </row>
    <row r="30" spans="1:7" x14ac:dyDescent="0.25">
      <c r="A30">
        <v>8</v>
      </c>
      <c r="B30">
        <v>19.47</v>
      </c>
      <c r="C30">
        <f t="shared" si="0"/>
        <v>25.214775553529044</v>
      </c>
      <c r="D30">
        <f t="shared" si="1"/>
        <v>33.002446160424952</v>
      </c>
      <c r="E30" s="2">
        <f t="shared" si="2"/>
        <v>-5.7447755535290455</v>
      </c>
      <c r="F30" s="3">
        <f t="shared" si="3"/>
        <v>2037.1039305780275</v>
      </c>
      <c r="G30" s="3">
        <f t="shared" si="4"/>
        <v>1551.533670969661</v>
      </c>
    </row>
    <row r="31" spans="1:7" x14ac:dyDescent="0.25">
      <c r="A31">
        <v>9</v>
      </c>
      <c r="B31">
        <v>1.53</v>
      </c>
      <c r="C31">
        <f t="shared" si="0"/>
        <v>39.224119473280354</v>
      </c>
      <c r="D31">
        <f t="shared" si="1"/>
        <v>1420.8466428659331</v>
      </c>
      <c r="E31" s="2">
        <f t="shared" si="2"/>
        <v>-37.694119473280352</v>
      </c>
      <c r="F31" s="3">
        <f t="shared" si="3"/>
        <v>3497.9691669276403</v>
      </c>
      <c r="G31" s="3">
        <f t="shared" si="4"/>
        <v>460.08157340868547</v>
      </c>
    </row>
    <row r="32" spans="1:7" x14ac:dyDescent="0.25">
      <c r="A32">
        <v>10</v>
      </c>
      <c r="B32">
        <v>100.27</v>
      </c>
      <c r="C32">
        <f t="shared" si="0"/>
        <v>60.203306853469712</v>
      </c>
      <c r="D32">
        <f t="shared" si="1"/>
        <v>1605.3398996982169</v>
      </c>
      <c r="E32" s="2">
        <f t="shared" si="2"/>
        <v>40.066693146530284</v>
      </c>
      <c r="F32" s="3">
        <f t="shared" si="3"/>
        <v>6419.6661322933633</v>
      </c>
      <c r="G32" s="3">
        <f t="shared" si="4"/>
        <v>14445.518841701367</v>
      </c>
    </row>
    <row r="33" spans="1:7" x14ac:dyDescent="0.25">
      <c r="A33">
        <v>11</v>
      </c>
      <c r="B33">
        <v>120.91</v>
      </c>
      <c r="C33">
        <f t="shared" si="0"/>
        <v>89.048154600261256</v>
      </c>
      <c r="D33">
        <f t="shared" si="1"/>
        <v>1015.1771922768528</v>
      </c>
      <c r="E33" s="2">
        <f t="shared" si="2"/>
        <v>31.861845399738741</v>
      </c>
      <c r="F33" s="3">
        <f t="shared" si="3"/>
        <v>11873.95240682966</v>
      </c>
      <c r="G33" s="3">
        <f t="shared" si="4"/>
        <v>19832.951505115998</v>
      </c>
    </row>
    <row r="34" spans="1:7" x14ac:dyDescent="0.25">
      <c r="A34">
        <v>12</v>
      </c>
      <c r="B34">
        <v>157.47</v>
      </c>
      <c r="C34">
        <f t="shared" si="0"/>
        <v>126.65447961981906</v>
      </c>
      <c r="D34">
        <f t="shared" si="1"/>
        <v>949.59629630134702</v>
      </c>
      <c r="E34" s="2">
        <f t="shared" si="2"/>
        <v>30.815520380180942</v>
      </c>
      <c r="F34" s="3">
        <f t="shared" si="3"/>
        <v>21483.935076566391</v>
      </c>
      <c r="G34" s="3">
        <f t="shared" si="4"/>
        <v>31467.039036823317</v>
      </c>
    </row>
    <row r="35" spans="1:7" x14ac:dyDescent="0.25">
      <c r="A35">
        <v>13</v>
      </c>
      <c r="B35">
        <v>176.33</v>
      </c>
      <c r="C35">
        <f t="shared" si="0"/>
        <v>173.91809881830721</v>
      </c>
      <c r="D35">
        <f t="shared" si="1"/>
        <v>5.8172673102511157</v>
      </c>
      <c r="E35" s="2">
        <f t="shared" si="2"/>
        <v>2.411901181692798</v>
      </c>
      <c r="F35" s="3">
        <f t="shared" si="3"/>
        <v>37573.019443393481</v>
      </c>
      <c r="G35" s="3">
        <f t="shared" si="4"/>
        <v>38513.871036823322</v>
      </c>
    </row>
    <row r="36" spans="1:7" x14ac:dyDescent="0.25">
      <c r="A36">
        <v>14</v>
      </c>
      <c r="B36">
        <v>174.89</v>
      </c>
      <c r="C36">
        <f t="shared" si="0"/>
        <v>231.73482910188991</v>
      </c>
      <c r="D36">
        <f t="shared" si="1"/>
        <v>3231.3345956230719</v>
      </c>
      <c r="E36" s="2">
        <f t="shared" si="2"/>
        <v>-56.844829101889928</v>
      </c>
      <c r="F36" s="3">
        <f t="shared" si="3"/>
        <v>63329.907493632927</v>
      </c>
      <c r="G36" s="3">
        <f t="shared" si="4"/>
        <v>37950.746041701372</v>
      </c>
    </row>
    <row r="37" spans="1:7" x14ac:dyDescent="0.25">
      <c r="A37">
        <v>15</v>
      </c>
      <c r="B37">
        <v>338.11</v>
      </c>
      <c r="C37">
        <f t="shared" si="0"/>
        <v>301.00048737673137</v>
      </c>
      <c r="D37">
        <f t="shared" si="1"/>
        <v>1377.1159271365348</v>
      </c>
      <c r="E37" s="2">
        <f t="shared" si="2"/>
        <v>37.109512623268643</v>
      </c>
      <c r="F37" s="3">
        <f t="shared" si="3"/>
        <v>102989.64612519834</v>
      </c>
      <c r="G37" s="3">
        <f t="shared" si="4"/>
        <v>128185.13160267699</v>
      </c>
    </row>
    <row r="38" spans="1:7" x14ac:dyDescent="0.25">
      <c r="A38">
        <v>16</v>
      </c>
      <c r="B38">
        <v>399.09</v>
      </c>
      <c r="C38">
        <f t="shared" si="0"/>
        <v>382.61089054899549</v>
      </c>
      <c r="D38">
        <f t="shared" si="1"/>
        <v>271.56104829818548</v>
      </c>
      <c r="E38" s="2">
        <f t="shared" si="2"/>
        <v>16.47910945100449</v>
      </c>
      <c r="F38" s="3">
        <f t="shared" si="3"/>
        <v>162030.72513334139</v>
      </c>
      <c r="G38" s="3">
        <f t="shared" si="4"/>
        <v>175568.97130999406</v>
      </c>
    </row>
    <row r="39" spans="1:7" x14ac:dyDescent="0.25">
      <c r="A39">
        <v>17</v>
      </c>
      <c r="B39">
        <v>464.25</v>
      </c>
      <c r="C39">
        <f t="shared" si="0"/>
        <v>477.46185552484656</v>
      </c>
      <c r="D39">
        <f t="shared" si="1"/>
        <v>174.55312640941844</v>
      </c>
      <c r="E39" s="2">
        <f t="shared" si="2"/>
        <v>-13.211855524846555</v>
      </c>
      <c r="F39" s="3">
        <f t="shared" si="3"/>
        <v>247388.22495498654</v>
      </c>
      <c r="G39" s="3">
        <f t="shared" si="4"/>
        <v>234420.11653926235</v>
      </c>
    </row>
    <row r="40" spans="1:7" x14ac:dyDescent="0.25">
      <c r="A40">
        <v>18</v>
      </c>
      <c r="B40">
        <v>612.73</v>
      </c>
      <c r="C40">
        <f t="shared" si="0"/>
        <v>586.44919921044846</v>
      </c>
      <c r="D40">
        <f t="shared" si="1"/>
        <v>690.68049014009409</v>
      </c>
      <c r="E40" s="2">
        <f t="shared" si="2"/>
        <v>26.280800789551563</v>
      </c>
      <c r="F40" s="3">
        <f t="shared" si="3"/>
        <v>367683.01417165186</v>
      </c>
      <c r="G40" s="3">
        <f t="shared" si="4"/>
        <v>400245.40528072574</v>
      </c>
    </row>
    <row r="41" spans="1:7" x14ac:dyDescent="0.25">
      <c r="A41">
        <v>19</v>
      </c>
      <c r="B41">
        <v>713.65</v>
      </c>
      <c r="C41">
        <f t="shared" si="0"/>
        <v>710.46873851196563</v>
      </c>
      <c r="D41">
        <f t="shared" si="1"/>
        <v>10.120424655250538</v>
      </c>
      <c r="E41" s="2">
        <f t="shared" si="2"/>
        <v>3.1812614880343517</v>
      </c>
      <c r="F41" s="3">
        <f t="shared" si="3"/>
        <v>533466.99677095935</v>
      </c>
      <c r="G41" s="3">
        <f t="shared" si="4"/>
        <v>538124.22922218905</v>
      </c>
    </row>
    <row r="42" spans="1:7" x14ac:dyDescent="0.25">
      <c r="A42">
        <v>20</v>
      </c>
      <c r="B42">
        <v>815.53</v>
      </c>
      <c r="C42">
        <f t="shared" si="0"/>
        <v>850.41629033556194</v>
      </c>
      <c r="D42">
        <f t="shared" si="1"/>
        <v>1217.0532533771243</v>
      </c>
      <c r="E42" s="2">
        <f t="shared" si="2"/>
        <v>-34.886290335561966</v>
      </c>
      <c r="F42" s="3">
        <f t="shared" si="3"/>
        <v>757484.40916672954</v>
      </c>
      <c r="G42" s="3">
        <f t="shared" si="4"/>
        <v>697975.88742706715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5D409-4500-414B-9759-8CD2C2E2D719}">
  <sheetPr>
    <tabColor rgb="FFFF0000"/>
  </sheetPr>
  <dimension ref="A1:I42"/>
  <sheetViews>
    <sheetView workbookViewId="0">
      <selection activeCell="I6" sqref="I6"/>
    </sheetView>
  </sheetViews>
  <sheetFormatPr defaultRowHeight="15" x14ac:dyDescent="0.25"/>
  <cols>
    <col min="4" max="4" width="9.7109375" customWidth="1"/>
    <col min="5" max="5" width="14.7109375" customWidth="1"/>
  </cols>
  <sheetData>
    <row r="1" spans="1:9" x14ac:dyDescent="0.25">
      <c r="A1" t="s">
        <v>0</v>
      </c>
      <c r="B1" t="s">
        <v>1</v>
      </c>
      <c r="C1" t="s">
        <v>6</v>
      </c>
      <c r="D1" t="s">
        <v>7</v>
      </c>
      <c r="E1" s="2" t="s">
        <v>9</v>
      </c>
      <c r="H1" s="1" t="s">
        <v>10</v>
      </c>
      <c r="I1">
        <v>28.491400323280757</v>
      </c>
    </row>
    <row r="2" spans="1:9" x14ac:dyDescent="0.25">
      <c r="A2">
        <v>-20</v>
      </c>
      <c r="B2">
        <v>-1174.48</v>
      </c>
      <c r="C2">
        <f>$I$1*A2+$I$2</f>
        <v>-589.74746326821071</v>
      </c>
      <c r="D2">
        <f>(B2-C2)^2</f>
        <v>341912.13951279334</v>
      </c>
      <c r="E2" s="2">
        <f>B2-C2</f>
        <v>-584.73253673178931</v>
      </c>
      <c r="H2" s="1" t="s">
        <v>3</v>
      </c>
      <c r="I2">
        <v>-19.919456802595565</v>
      </c>
    </row>
    <row r="3" spans="1:9" x14ac:dyDescent="0.25">
      <c r="A3">
        <v>-19</v>
      </c>
      <c r="B3">
        <v>-1032.73</v>
      </c>
      <c r="C3">
        <f t="shared" ref="C3:C42" si="0">$I$1*A3+$I$2</f>
        <v>-561.25606294493002</v>
      </c>
      <c r="D3">
        <f t="shared" ref="D3:D42" si="1">(B3-C3)^2</f>
        <v>222287.67332220811</v>
      </c>
      <c r="E3" s="2">
        <f t="shared" ref="E3:E42" si="2">B3-C3</f>
        <v>-471.47393705507</v>
      </c>
      <c r="H3" s="1"/>
    </row>
    <row r="4" spans="1:9" x14ac:dyDescent="0.25">
      <c r="A4">
        <v>-18</v>
      </c>
      <c r="B4">
        <v>-797.45</v>
      </c>
      <c r="C4">
        <f t="shared" si="0"/>
        <v>-532.76466262164922</v>
      </c>
      <c r="D4">
        <f t="shared" si="1"/>
        <v>70058.3278230914</v>
      </c>
      <c r="E4" s="2">
        <f t="shared" si="2"/>
        <v>-264.68533737835082</v>
      </c>
      <c r="H4" s="1"/>
    </row>
    <row r="5" spans="1:9" x14ac:dyDescent="0.25">
      <c r="A5">
        <v>-17</v>
      </c>
      <c r="B5">
        <v>-660.59</v>
      </c>
      <c r="C5">
        <f t="shared" si="0"/>
        <v>-504.27326229836842</v>
      </c>
      <c r="D5">
        <f t="shared" si="1"/>
        <v>24434.922485680698</v>
      </c>
      <c r="E5" s="2">
        <f t="shared" si="2"/>
        <v>-156.31673770163161</v>
      </c>
    </row>
    <row r="6" spans="1:9" x14ac:dyDescent="0.25">
      <c r="A6">
        <v>-16</v>
      </c>
      <c r="B6">
        <v>-544.74</v>
      </c>
      <c r="C6">
        <f t="shared" si="0"/>
        <v>-475.78186197508768</v>
      </c>
      <c r="D6">
        <f t="shared" si="1"/>
        <v>4755.22479986286</v>
      </c>
      <c r="E6" s="2">
        <f t="shared" si="2"/>
        <v>-68.95813802491233</v>
      </c>
      <c r="H6" s="1" t="s">
        <v>8</v>
      </c>
      <c r="I6">
        <f>SUM(D2:D42)</f>
        <v>1760716.0431007606</v>
      </c>
    </row>
    <row r="7" spans="1:9" x14ac:dyDescent="0.25">
      <c r="A7">
        <v>-15</v>
      </c>
      <c r="B7">
        <v>-439.8</v>
      </c>
      <c r="C7">
        <f t="shared" si="0"/>
        <v>-447.29046165180694</v>
      </c>
      <c r="D7">
        <f t="shared" si="1"/>
        <v>56.107015757190126</v>
      </c>
      <c r="E7" s="2">
        <f t="shared" si="2"/>
        <v>7.4904616518069247</v>
      </c>
    </row>
    <row r="8" spans="1:9" x14ac:dyDescent="0.25">
      <c r="A8">
        <v>-14</v>
      </c>
      <c r="B8">
        <v>-322.92</v>
      </c>
      <c r="C8">
        <f t="shared" si="0"/>
        <v>-418.79906132852619</v>
      </c>
      <c r="D8">
        <f t="shared" si="1"/>
        <v>9192.7944012392836</v>
      </c>
      <c r="E8" s="2">
        <f t="shared" si="2"/>
        <v>95.879061328526177</v>
      </c>
    </row>
    <row r="9" spans="1:9" x14ac:dyDescent="0.25">
      <c r="A9">
        <v>-13</v>
      </c>
      <c r="B9">
        <v>-252.58</v>
      </c>
      <c r="C9">
        <f t="shared" si="0"/>
        <v>-390.30766100524539</v>
      </c>
      <c r="D9">
        <f t="shared" si="1"/>
        <v>18968.90860597579</v>
      </c>
      <c r="E9" s="2">
        <f t="shared" si="2"/>
        <v>137.72766100524538</v>
      </c>
    </row>
    <row r="10" spans="1:9" x14ac:dyDescent="0.25">
      <c r="A10">
        <v>-12</v>
      </c>
      <c r="B10">
        <v>-191.13</v>
      </c>
      <c r="C10">
        <f t="shared" si="0"/>
        <v>-361.81626068196465</v>
      </c>
      <c r="D10">
        <f t="shared" si="1"/>
        <v>29133.799585591594</v>
      </c>
      <c r="E10" s="2">
        <f t="shared" si="2"/>
        <v>170.68626068196465</v>
      </c>
    </row>
    <row r="11" spans="1:9" x14ac:dyDescent="0.25">
      <c r="A11">
        <v>-11</v>
      </c>
      <c r="B11">
        <v>-54.96</v>
      </c>
      <c r="C11">
        <f t="shared" si="0"/>
        <v>-333.32486035868391</v>
      </c>
      <c r="D11">
        <f t="shared" si="1"/>
        <v>77486.995482509607</v>
      </c>
      <c r="E11" s="2">
        <f t="shared" si="2"/>
        <v>278.36486035868393</v>
      </c>
    </row>
    <row r="12" spans="1:9" x14ac:dyDescent="0.25">
      <c r="A12">
        <v>-10</v>
      </c>
      <c r="B12">
        <v>-80.13</v>
      </c>
      <c r="C12">
        <f t="shared" si="0"/>
        <v>-304.83346003540311</v>
      </c>
      <c r="D12">
        <f t="shared" si="1"/>
        <v>50491.644951882001</v>
      </c>
      <c r="E12" s="2">
        <f t="shared" si="2"/>
        <v>224.70346003540311</v>
      </c>
    </row>
    <row r="13" spans="1:9" x14ac:dyDescent="0.25">
      <c r="A13">
        <v>-9</v>
      </c>
      <c r="B13">
        <v>-56.31</v>
      </c>
      <c r="C13">
        <f t="shared" si="0"/>
        <v>-276.34205971212236</v>
      </c>
      <c r="D13">
        <f t="shared" si="1"/>
        <v>48414.107301158983</v>
      </c>
      <c r="E13" s="2">
        <f t="shared" si="2"/>
        <v>220.03205971212236</v>
      </c>
    </row>
    <row r="14" spans="1:9" x14ac:dyDescent="0.25">
      <c r="A14">
        <v>-8</v>
      </c>
      <c r="B14">
        <v>3.23</v>
      </c>
      <c r="C14">
        <f t="shared" si="0"/>
        <v>-247.85065938884162</v>
      </c>
      <c r="D14">
        <f t="shared" si="1"/>
        <v>63041.497519135497</v>
      </c>
      <c r="E14" s="2">
        <f t="shared" si="2"/>
        <v>251.08065938884161</v>
      </c>
    </row>
    <row r="15" spans="1:9" x14ac:dyDescent="0.25">
      <c r="A15">
        <v>-7</v>
      </c>
      <c r="B15">
        <v>4.5999999999999996</v>
      </c>
      <c r="C15">
        <f t="shared" si="0"/>
        <v>-219.35925906556088</v>
      </c>
      <c r="D15">
        <f t="shared" si="1"/>
        <v>50157.74972119501</v>
      </c>
      <c r="E15" s="2">
        <f t="shared" si="2"/>
        <v>223.95925906556087</v>
      </c>
    </row>
    <row r="16" spans="1:9" x14ac:dyDescent="0.25">
      <c r="A16">
        <v>-6</v>
      </c>
      <c r="B16">
        <v>101.17</v>
      </c>
      <c r="C16">
        <f t="shared" si="0"/>
        <v>-190.86785874228011</v>
      </c>
      <c r="D16">
        <f t="shared" si="1"/>
        <v>85286.110938775935</v>
      </c>
      <c r="E16" s="2">
        <f t="shared" si="2"/>
        <v>292.03785874228009</v>
      </c>
    </row>
    <row r="17" spans="1:5" x14ac:dyDescent="0.25">
      <c r="A17">
        <v>-5</v>
      </c>
      <c r="B17">
        <v>92.08</v>
      </c>
      <c r="C17">
        <f t="shared" si="0"/>
        <v>-162.37645841899933</v>
      </c>
      <c r="D17">
        <f t="shared" si="1"/>
        <v>64748.089231139929</v>
      </c>
      <c r="E17" s="2">
        <f t="shared" si="2"/>
        <v>254.45645841899932</v>
      </c>
    </row>
    <row r="18" spans="1:5" x14ac:dyDescent="0.25">
      <c r="A18">
        <v>-4</v>
      </c>
      <c r="B18">
        <v>103.97</v>
      </c>
      <c r="C18">
        <f t="shared" si="0"/>
        <v>-133.88505809571859</v>
      </c>
      <c r="D18">
        <f t="shared" si="1"/>
        <v>56575.028661717668</v>
      </c>
      <c r="E18" s="2">
        <f t="shared" si="2"/>
        <v>237.85505809571859</v>
      </c>
    </row>
    <row r="19" spans="1:5" x14ac:dyDescent="0.25">
      <c r="A19">
        <v>-3</v>
      </c>
      <c r="B19">
        <v>115.45</v>
      </c>
      <c r="C19">
        <f t="shared" si="0"/>
        <v>-105.39365777243783</v>
      </c>
      <c r="D19">
        <f t="shared" si="1"/>
        <v>48771.92117830964</v>
      </c>
      <c r="E19" s="2">
        <f t="shared" si="2"/>
        <v>220.84365777243784</v>
      </c>
    </row>
    <row r="20" spans="1:5" x14ac:dyDescent="0.25">
      <c r="A20">
        <v>-2</v>
      </c>
      <c r="B20">
        <v>70.16</v>
      </c>
      <c r="C20">
        <f t="shared" si="0"/>
        <v>-76.902257449157077</v>
      </c>
      <c r="D20">
        <f t="shared" si="1"/>
        <v>21627.307566042156</v>
      </c>
      <c r="E20" s="2">
        <f t="shared" si="2"/>
        <v>147.06225744915707</v>
      </c>
    </row>
    <row r="21" spans="1:5" x14ac:dyDescent="0.25">
      <c r="A21">
        <v>-1</v>
      </c>
      <c r="B21">
        <v>58.5</v>
      </c>
      <c r="C21">
        <f t="shared" si="0"/>
        <v>-48.410857125876319</v>
      </c>
      <c r="D21">
        <f t="shared" si="1"/>
        <v>11429.931371389539</v>
      </c>
      <c r="E21" s="2">
        <f t="shared" si="2"/>
        <v>106.91085712587632</v>
      </c>
    </row>
    <row r="22" spans="1:5" x14ac:dyDescent="0.25">
      <c r="A22">
        <v>0</v>
      </c>
      <c r="B22">
        <v>69.28</v>
      </c>
      <c r="C22">
        <f t="shared" si="0"/>
        <v>-19.919456802595565</v>
      </c>
      <c r="D22">
        <f t="shared" si="1"/>
        <v>7956.5430938781119</v>
      </c>
      <c r="E22" s="2">
        <f t="shared" si="2"/>
        <v>89.199456802595563</v>
      </c>
    </row>
    <row r="23" spans="1:5" x14ac:dyDescent="0.25">
      <c r="A23">
        <v>1</v>
      </c>
      <c r="B23">
        <v>38.75</v>
      </c>
      <c r="C23">
        <f t="shared" si="0"/>
        <v>8.5719435206851919</v>
      </c>
      <c r="D23">
        <f t="shared" si="1"/>
        <v>910.71509286871446</v>
      </c>
      <c r="E23" s="2">
        <f t="shared" si="2"/>
        <v>30.178056479314808</v>
      </c>
    </row>
    <row r="24" spans="1:5" x14ac:dyDescent="0.25">
      <c r="A24">
        <v>2</v>
      </c>
      <c r="B24">
        <v>20.239999999999998</v>
      </c>
      <c r="C24">
        <f t="shared" si="0"/>
        <v>37.063343843965953</v>
      </c>
      <c r="D24">
        <f t="shared" si="1"/>
        <v>283.02489809230718</v>
      </c>
      <c r="E24" s="2">
        <f t="shared" si="2"/>
        <v>-16.823343843965954</v>
      </c>
    </row>
    <row r="25" spans="1:5" x14ac:dyDescent="0.25">
      <c r="A25">
        <v>3</v>
      </c>
      <c r="B25">
        <v>7.39</v>
      </c>
      <c r="C25">
        <f t="shared" si="0"/>
        <v>65.55474416724671</v>
      </c>
      <c r="D25">
        <f t="shared" si="1"/>
        <v>3383.13746404126</v>
      </c>
      <c r="E25" s="2">
        <f t="shared" si="2"/>
        <v>-58.16474416724671</v>
      </c>
    </row>
    <row r="26" spans="1:5" x14ac:dyDescent="0.25">
      <c r="A26">
        <v>4</v>
      </c>
      <c r="B26">
        <v>-34.5</v>
      </c>
      <c r="C26">
        <f t="shared" si="0"/>
        <v>94.046144490527467</v>
      </c>
      <c r="D26">
        <f t="shared" si="1"/>
        <v>16524.111263379564</v>
      </c>
      <c r="E26" s="2">
        <f t="shared" si="2"/>
        <v>-128.54614449052747</v>
      </c>
    </row>
    <row r="27" spans="1:5" x14ac:dyDescent="0.25">
      <c r="A27">
        <v>5</v>
      </c>
      <c r="B27">
        <v>31.15</v>
      </c>
      <c r="C27">
        <f t="shared" si="0"/>
        <v>122.53754481380821</v>
      </c>
      <c r="D27">
        <f t="shared" si="1"/>
        <v>8351.6833470958027</v>
      </c>
      <c r="E27" s="2">
        <f t="shared" si="2"/>
        <v>-91.387544813808205</v>
      </c>
    </row>
    <row r="28" spans="1:5" x14ac:dyDescent="0.25">
      <c r="A28">
        <v>6</v>
      </c>
      <c r="B28">
        <v>0.06</v>
      </c>
      <c r="C28">
        <f t="shared" si="0"/>
        <v>151.02894513708898</v>
      </c>
      <c r="D28">
        <f t="shared" si="1"/>
        <v>22791.622395805382</v>
      </c>
      <c r="E28" s="2">
        <f t="shared" si="2"/>
        <v>-150.96894513708898</v>
      </c>
    </row>
    <row r="29" spans="1:5" x14ac:dyDescent="0.25">
      <c r="A29">
        <v>7</v>
      </c>
      <c r="B29">
        <v>15.36</v>
      </c>
      <c r="C29">
        <f t="shared" si="0"/>
        <v>179.52034546036975</v>
      </c>
      <c r="D29">
        <f t="shared" si="1"/>
        <v>26948.619021667935</v>
      </c>
      <c r="E29" s="2">
        <f t="shared" si="2"/>
        <v>-164.16034546036974</v>
      </c>
    </row>
    <row r="30" spans="1:5" x14ac:dyDescent="0.25">
      <c r="A30">
        <v>8</v>
      </c>
      <c r="B30">
        <v>19.47</v>
      </c>
      <c r="C30">
        <f t="shared" si="0"/>
        <v>208.0117457836505</v>
      </c>
      <c r="D30">
        <f t="shared" si="1"/>
        <v>35547.989903146692</v>
      </c>
      <c r="E30" s="2">
        <f t="shared" si="2"/>
        <v>-188.5417457836505</v>
      </c>
    </row>
    <row r="31" spans="1:5" x14ac:dyDescent="0.25">
      <c r="A31">
        <v>9</v>
      </c>
      <c r="B31">
        <v>1.53</v>
      </c>
      <c r="C31">
        <f t="shared" si="0"/>
        <v>236.50314610693124</v>
      </c>
      <c r="D31">
        <f t="shared" si="1"/>
        <v>55212.379391389259</v>
      </c>
      <c r="E31" s="2">
        <f t="shared" si="2"/>
        <v>-234.97314610693124</v>
      </c>
    </row>
    <row r="32" spans="1:5" x14ac:dyDescent="0.25">
      <c r="A32">
        <v>10</v>
      </c>
      <c r="B32">
        <v>100.27</v>
      </c>
      <c r="C32">
        <f t="shared" si="0"/>
        <v>264.99454643021198</v>
      </c>
      <c r="D32">
        <f t="shared" si="1"/>
        <v>27134.17619663907</v>
      </c>
      <c r="E32" s="2">
        <f t="shared" si="2"/>
        <v>-164.724546430212</v>
      </c>
    </row>
    <row r="33" spans="1:5" x14ac:dyDescent="0.25">
      <c r="A33">
        <v>11</v>
      </c>
      <c r="B33">
        <v>120.91</v>
      </c>
      <c r="C33">
        <f t="shared" si="0"/>
        <v>293.48594675349278</v>
      </c>
      <c r="D33">
        <f t="shared" si="1"/>
        <v>29782.457397864378</v>
      </c>
      <c r="E33" s="2">
        <f t="shared" si="2"/>
        <v>-172.57594675349279</v>
      </c>
    </row>
    <row r="34" spans="1:5" x14ac:dyDescent="0.25">
      <c r="A34">
        <v>12</v>
      </c>
      <c r="B34">
        <v>157.47</v>
      </c>
      <c r="C34">
        <f t="shared" si="0"/>
        <v>321.97734707677353</v>
      </c>
      <c r="D34">
        <f t="shared" si="1"/>
        <v>27062.667242238029</v>
      </c>
      <c r="E34" s="2">
        <f t="shared" si="2"/>
        <v>-164.50734707677353</v>
      </c>
    </row>
    <row r="35" spans="1:5" x14ac:dyDescent="0.25">
      <c r="A35">
        <v>13</v>
      </c>
      <c r="B35">
        <v>176.33</v>
      </c>
      <c r="C35">
        <f t="shared" si="0"/>
        <v>350.46874740005427</v>
      </c>
      <c r="D35">
        <f t="shared" si="1"/>
        <v>30324.303346059904</v>
      </c>
      <c r="E35" s="2">
        <f t="shared" si="2"/>
        <v>-174.13874740005426</v>
      </c>
    </row>
    <row r="36" spans="1:5" x14ac:dyDescent="0.25">
      <c r="A36">
        <v>14</v>
      </c>
      <c r="B36">
        <v>174.89</v>
      </c>
      <c r="C36">
        <f t="shared" si="0"/>
        <v>378.96014772333507</v>
      </c>
      <c r="D36">
        <f t="shared" si="1"/>
        <v>41644.625191823805</v>
      </c>
      <c r="E36" s="2">
        <f t="shared" si="2"/>
        <v>-204.07014772333508</v>
      </c>
    </row>
    <row r="37" spans="1:5" x14ac:dyDescent="0.25">
      <c r="A37">
        <v>15</v>
      </c>
      <c r="B37">
        <v>338.11</v>
      </c>
      <c r="C37">
        <f t="shared" si="0"/>
        <v>407.45154804661581</v>
      </c>
      <c r="D37">
        <f t="shared" si="1"/>
        <v>4808.2502855011271</v>
      </c>
      <c r="E37" s="2">
        <f t="shared" si="2"/>
        <v>-69.341548046615799</v>
      </c>
    </row>
    <row r="38" spans="1:5" x14ac:dyDescent="0.25">
      <c r="A38">
        <v>16</v>
      </c>
      <c r="B38">
        <v>399.09</v>
      </c>
      <c r="C38">
        <f t="shared" si="0"/>
        <v>435.94294836989656</v>
      </c>
      <c r="D38">
        <f t="shared" si="1"/>
        <v>1358.1398035542629</v>
      </c>
      <c r="E38" s="2">
        <f t="shared" si="2"/>
        <v>-36.852948369896581</v>
      </c>
    </row>
    <row r="39" spans="1:5" x14ac:dyDescent="0.25">
      <c r="A39">
        <v>17</v>
      </c>
      <c r="B39">
        <v>464.25</v>
      </c>
      <c r="C39">
        <f t="shared" si="0"/>
        <v>464.4343486931773</v>
      </c>
      <c r="D39">
        <f t="shared" si="1"/>
        <v>3.3984440676177792E-2</v>
      </c>
      <c r="E39" s="2">
        <f t="shared" si="2"/>
        <v>-0.18434869317729863</v>
      </c>
    </row>
    <row r="40" spans="1:5" x14ac:dyDescent="0.25">
      <c r="A40">
        <v>18</v>
      </c>
      <c r="B40">
        <v>612.73</v>
      </c>
      <c r="C40">
        <f t="shared" si="0"/>
        <v>492.92574901645804</v>
      </c>
      <c r="D40">
        <f t="shared" si="1"/>
        <v>14353.058553727518</v>
      </c>
      <c r="E40" s="2">
        <f t="shared" si="2"/>
        <v>119.80425098354198</v>
      </c>
    </row>
    <row r="41" spans="1:5" x14ac:dyDescent="0.25">
      <c r="A41">
        <v>19</v>
      </c>
      <c r="B41">
        <v>713.65</v>
      </c>
      <c r="C41">
        <f t="shared" si="0"/>
        <v>521.41714933973878</v>
      </c>
      <c r="D41">
        <f t="shared" si="1"/>
        <v>36953.468872970283</v>
      </c>
      <c r="E41" s="2">
        <f t="shared" si="2"/>
        <v>192.23285066026119</v>
      </c>
    </row>
    <row r="42" spans="1:5" x14ac:dyDescent="0.25">
      <c r="A42">
        <v>20</v>
      </c>
      <c r="B42">
        <v>815.53</v>
      </c>
      <c r="C42">
        <f t="shared" si="0"/>
        <v>549.90854966301947</v>
      </c>
      <c r="D42">
        <f t="shared" si="1"/>
        <v>70554.754879120999</v>
      </c>
      <c r="E42" s="2">
        <f t="shared" si="2"/>
        <v>265.6214503369805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cubic-data</vt:lpstr>
      <vt:lpstr>Linear (Poor) 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Kevin L. (faculty)</dc:creator>
  <cp:lastModifiedBy>Shaw, Kevin L. (faculty)</cp:lastModifiedBy>
  <dcterms:created xsi:type="dcterms:W3CDTF">2025-09-05T12:51:13Z</dcterms:created>
  <dcterms:modified xsi:type="dcterms:W3CDTF">2025-09-06T18:59:32Z</dcterms:modified>
</cp:coreProperties>
</file>